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<sst xmlns="http://schemas.openxmlformats.org/spreadsheetml/2006/main" count="61" uniqueCount="48">
  <si>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思雅美食城高校便民服务点项目清单与计价表</t>
  </si>
  <si>
    <t>工程名称：思雅美食城高校便民服务点项目</t>
  </si>
  <si>
    <t>序号</t>
  </si>
  <si>
    <t>项目名称</t>
  </si>
  <si>
    <t>项目特征描述</t>
  </si>
  <si>
    <t>计量单位</t>
  </si>
  <si>
    <t>工程量</t>
  </si>
  <si>
    <t>金额（元）</t>
  </si>
  <si>
    <t>单个</t>
  </si>
  <si>
    <t>数量</t>
  </si>
  <si>
    <t>综合单价</t>
  </si>
  <si>
    <t>合价</t>
  </si>
  <si>
    <t>工艺说明</t>
  </si>
  <si>
    <t>定制集装箱</t>
  </si>
  <si>
    <t>长2.4米*宽1.4米*高2.4米</t>
  </si>
  <si>
    <t>套</t>
  </si>
  <si>
    <t>1、3.5米长顶梁；2、2.4米短顶梁；3、3.5米长底梁；4、2.4米短底梁；5、4根角柱；6、2根中柱；7、角头，共8个；8、50mm厚双面彩钢岩棉复合墙板。</t>
  </si>
  <si>
    <t>防水吊顶瓦</t>
  </si>
  <si>
    <t>规格：长度3米*宽1.8米</t>
  </si>
  <si>
    <t>㎡</t>
  </si>
  <si>
    <t>镀锌彩钢瓦屋面、配件及辅料。</t>
  </si>
  <si>
    <t>防水木地板</t>
  </si>
  <si>
    <t>1、2.5*8.5mm防腐木；2、防腐处理、配件及辅料。</t>
  </si>
  <si>
    <t>铝合金定制窗户</t>
  </si>
  <si>
    <t>长2.2米*宽1.4米/开启扇</t>
  </si>
  <si>
    <t>主材、人工及辅料。</t>
  </si>
  <si>
    <t>铝合金定制门</t>
  </si>
  <si>
    <t>长2.2米*0.8米以内</t>
  </si>
  <si>
    <t>樘</t>
  </si>
  <si>
    <t>立柱基础加固</t>
  </si>
  <si>
    <t>每套集装箱4个柱墩</t>
  </si>
  <si>
    <t>防水胶带</t>
  </si>
  <si>
    <t>安装费</t>
  </si>
  <si>
    <t>人工安装费用</t>
  </si>
  <si>
    <t>人工及辅料。</t>
  </si>
  <si>
    <t>网红打卡装置（景观小品，休闲装置、网红拍照设施）</t>
  </si>
  <si>
    <t>主材、人工安装费用</t>
  </si>
  <si>
    <t>税前工程造价</t>
  </si>
  <si>
    <t>合计</t>
  </si>
  <si>
    <t>二次搬运费</t>
  </si>
  <si>
    <t>环境保护费</t>
  </si>
  <si>
    <t>文明施工费</t>
  </si>
  <si>
    <t>安全施工费</t>
  </si>
  <si>
    <t>临时设施费</t>
  </si>
  <si>
    <t>工程及设备保护费</t>
  </si>
  <si>
    <t>工伤保险费</t>
  </si>
  <si>
    <t>增值税</t>
  </si>
  <si>
    <t>税后工程总造价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</si>
</sst>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6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0" fillId="0" borderId="0" xfId="49" applyAlignment="1">
      <alignment horizontal="center"/>
    </xf>
    <xf numFmtId="0" fontId="0" fillId="0" borderId="0" xfId="49" applyAlignment="1">
      <alignment horizontal="left"/>
    </xf>
    <xf numFmtId="176" fontId="0" fillId="0" borderId="0" xfId="49" applyNumberFormat="1" applyAlignment="1">
      <alignment horizont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176" fontId="1" fillId="2" borderId="2" xfId="49" applyNumberFormat="1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176" fontId="2" fillId="2" borderId="4" xfId="49" applyNumberFormat="1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176" fontId="2" fillId="2" borderId="6" xfId="49" applyNumberFormat="1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left" vertical="center" wrapText="1"/>
    </xf>
    <xf numFmtId="0" fontId="2" fillId="2" borderId="10" xfId="49" applyFont="1" applyFill="1" applyBorder="1" applyAlignment="1">
      <alignment horizontal="center" vertical="center" wrapText="1"/>
    </xf>
    <xf numFmtId="176" fontId="2" fillId="2" borderId="10" xfId="49" applyNumberFormat="1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left" vertical="center" wrapText="1"/>
    </xf>
    <xf numFmtId="0" fontId="3" fillId="2" borderId="10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center" vertical="center" wrapText="1"/>
    </xf>
    <xf numFmtId="10" fontId="3" fillId="2" borderId="10" xfId="49" applyNumberFormat="1" applyFont="1" applyFill="1" applyBorder="1" applyAlignment="1">
      <alignment horizontal="center" vertical="center" wrapText="1"/>
    </xf>
    <xf numFmtId="9" fontId="2" fillId="2" borderId="10" xfId="49" applyNumberFormat="1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left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left" vertical="center" wrapText="1"/>
    </xf>
    <xf numFmtId="0" fontId="3" fillId="2" borderId="18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showGridLines="0" tabSelected="1" zoomScale="130" zoomScaleNormal="130" workbookViewId="0">
      <selection activeCell="K6" sqref="K6"/>
    </sheetView>
  </sheetViews>
  <sheetFormatPr defaultColWidth="9" defaultRowHeight="12"/>
  <cols>
    <col min="1" max="1" width="8.59047619047619" style="1" customWidth="1"/>
    <col min="2" max="2" width="19.4857142857143" style="2" customWidth="1"/>
    <col min="3" max="3" width="18.3333333333333" style="1" customWidth="1"/>
    <col min="4" max="4" width="9.73333333333333" style="1" customWidth="1"/>
    <col min="5" max="6" width="8.2" style="1" customWidth="1"/>
    <col min="7" max="7" width="12.047619047619" style="1" customWidth="1"/>
    <col min="8" max="8" width="15.5047619047619" style="3" customWidth="1"/>
    <col min="9" max="9" width="30" style="1" customWidth="1"/>
    <col min="10" max="10" width="13.1904761904762" customWidth="1"/>
  </cols>
  <sheetData>
    <row r="1" ht="18.75" spans="1:9">
      <c r="A1" s="4" t="s">
        <v>0</v>
      </c>
      <c r="B1" s="5"/>
      <c r="C1" s="6"/>
      <c r="D1" s="6"/>
      <c r="E1" s="6"/>
      <c r="F1" s="6"/>
      <c r="G1" s="6"/>
      <c r="H1" s="7"/>
      <c r="I1" s="32"/>
    </row>
    <row r="2" ht="25.5" customHeight="1" spans="1:9">
      <c r="A2" s="8" t="s">
        <v>1</v>
      </c>
      <c r="B2" s="9"/>
      <c r="C2" s="9"/>
      <c r="D2" s="9"/>
      <c r="E2" s="10"/>
      <c r="F2" s="10"/>
      <c r="G2" s="9"/>
      <c r="H2" s="11"/>
      <c r="I2" s="33"/>
    </row>
    <row r="3" ht="22.5" customHeight="1" spans="1:9">
      <c r="A3" s="12" t="s">
        <v>2</v>
      </c>
      <c r="B3" s="13" t="s">
        <v>3</v>
      </c>
      <c r="C3" s="14" t="s">
        <v>4</v>
      </c>
      <c r="D3" s="14" t="s">
        <v>5</v>
      </c>
      <c r="E3" s="15" t="s">
        <v>6</v>
      </c>
      <c r="F3" s="16"/>
      <c r="G3" s="14" t="s">
        <v>7</v>
      </c>
      <c r="H3" s="17"/>
      <c r="I3" s="34"/>
    </row>
    <row r="4" ht="22.5" customHeight="1" spans="1:9">
      <c r="A4" s="18"/>
      <c r="B4" s="19"/>
      <c r="C4" s="20"/>
      <c r="D4" s="20"/>
      <c r="E4" s="20" t="s">
        <v>8</v>
      </c>
      <c r="F4" s="20" t="s">
        <v>9</v>
      </c>
      <c r="G4" s="20" t="s">
        <v>10</v>
      </c>
      <c r="H4" s="21" t="s">
        <v>11</v>
      </c>
      <c r="I4" s="35" t="s">
        <v>12</v>
      </c>
    </row>
    <row r="5" ht="56.25" spans="1:9">
      <c r="A5" s="22">
        <v>1</v>
      </c>
      <c r="B5" s="23" t="s">
        <v>13</v>
      </c>
      <c r="C5" s="24" t="s">
        <v>14</v>
      </c>
      <c r="D5" s="24" t="s">
        <v>15</v>
      </c>
      <c r="E5" s="25">
        <v>1</v>
      </c>
      <c r="F5" s="25">
        <v>40</v>
      </c>
      <c r="G5" s="25">
        <f>6280/2</f>
        <v>3140</v>
      </c>
      <c r="H5" s="25">
        <f>G5*F5*E5</f>
        <v>125600</v>
      </c>
      <c r="I5" s="36" t="s">
        <v>16</v>
      </c>
    </row>
    <row r="6" ht="27" customHeight="1" spans="1:9">
      <c r="A6" s="22">
        <v>2</v>
      </c>
      <c r="B6" s="26" t="s">
        <v>17</v>
      </c>
      <c r="C6" s="27" t="s">
        <v>18</v>
      </c>
      <c r="D6" s="27" t="s">
        <v>19</v>
      </c>
      <c r="E6" s="28">
        <f>4.1*3</f>
        <v>12.3</v>
      </c>
      <c r="F6" s="28">
        <f t="shared" ref="F6:F12" si="0">F5</f>
        <v>40</v>
      </c>
      <c r="G6" s="25">
        <f>118/2</f>
        <v>59</v>
      </c>
      <c r="H6" s="25">
        <f t="shared" ref="H5:H14" si="1">G6*F6*E6</f>
        <v>29028</v>
      </c>
      <c r="I6" s="37" t="s">
        <v>20</v>
      </c>
    </row>
    <row r="7" ht="27" customHeight="1" spans="1:9">
      <c r="A7" s="22">
        <v>3</v>
      </c>
      <c r="B7" s="26" t="s">
        <v>21</v>
      </c>
      <c r="C7" s="24" t="s">
        <v>14</v>
      </c>
      <c r="D7" s="27" t="s">
        <v>19</v>
      </c>
      <c r="E7" s="28">
        <f>2.4*1.4</f>
        <v>3.36</v>
      </c>
      <c r="F7" s="28">
        <f t="shared" si="0"/>
        <v>40</v>
      </c>
      <c r="G7" s="25">
        <f>138/2</f>
        <v>69</v>
      </c>
      <c r="H7" s="25">
        <f t="shared" si="1"/>
        <v>9273.6</v>
      </c>
      <c r="I7" s="37" t="s">
        <v>22</v>
      </c>
    </row>
    <row r="8" ht="27" customHeight="1" spans="1:9">
      <c r="A8" s="22">
        <v>4</v>
      </c>
      <c r="B8" s="26" t="s">
        <v>23</v>
      </c>
      <c r="C8" s="24" t="s">
        <v>24</v>
      </c>
      <c r="D8" s="27" t="s">
        <v>19</v>
      </c>
      <c r="E8" s="28">
        <f>2.2*1.4+2</f>
        <v>5.08</v>
      </c>
      <c r="F8" s="28">
        <f t="shared" si="0"/>
        <v>40</v>
      </c>
      <c r="G8" s="25">
        <f>780/2</f>
        <v>390</v>
      </c>
      <c r="H8" s="25">
        <f t="shared" si="1"/>
        <v>79248</v>
      </c>
      <c r="I8" s="37" t="s">
        <v>25</v>
      </c>
    </row>
    <row r="9" ht="27" customHeight="1" spans="1:9">
      <c r="A9" s="22">
        <v>5</v>
      </c>
      <c r="B9" s="26" t="s">
        <v>26</v>
      </c>
      <c r="C9" s="27" t="s">
        <v>27</v>
      </c>
      <c r="D9" s="27" t="s">
        <v>28</v>
      </c>
      <c r="E9" s="28">
        <v>1</v>
      </c>
      <c r="F9" s="28">
        <f t="shared" si="0"/>
        <v>40</v>
      </c>
      <c r="G9" s="25">
        <f>1280/2</f>
        <v>640</v>
      </c>
      <c r="H9" s="25">
        <f t="shared" si="1"/>
        <v>25600</v>
      </c>
      <c r="I9" s="37" t="s">
        <v>25</v>
      </c>
    </row>
    <row r="10" ht="27" customHeight="1" spans="1:9">
      <c r="A10" s="22">
        <v>6</v>
      </c>
      <c r="B10" s="26" t="s">
        <v>29</v>
      </c>
      <c r="C10" s="27" t="s">
        <v>30</v>
      </c>
      <c r="D10" s="27" t="s">
        <v>15</v>
      </c>
      <c r="E10" s="28">
        <v>1</v>
      </c>
      <c r="F10" s="28">
        <f t="shared" si="0"/>
        <v>40</v>
      </c>
      <c r="G10" s="25">
        <f>1280/2</f>
        <v>640</v>
      </c>
      <c r="H10" s="25">
        <f t="shared" si="1"/>
        <v>25600</v>
      </c>
      <c r="I10" s="37" t="s">
        <v>25</v>
      </c>
    </row>
    <row r="11" ht="27" customHeight="1" spans="1:9">
      <c r="A11" s="22">
        <v>7</v>
      </c>
      <c r="B11" s="26" t="s">
        <v>31</v>
      </c>
      <c r="C11" s="27"/>
      <c r="D11" s="27" t="s">
        <v>15</v>
      </c>
      <c r="E11" s="28">
        <v>1</v>
      </c>
      <c r="F11" s="28">
        <f t="shared" si="0"/>
        <v>40</v>
      </c>
      <c r="G11" s="25">
        <f>3.5*2.4*45/2</f>
        <v>189</v>
      </c>
      <c r="H11" s="25">
        <f t="shared" si="1"/>
        <v>7560</v>
      </c>
      <c r="I11" s="37" t="s">
        <v>25</v>
      </c>
    </row>
    <row r="12" customFormat="1" ht="27" customHeight="1" spans="1:9">
      <c r="A12" s="22">
        <v>8</v>
      </c>
      <c r="B12" s="26" t="s">
        <v>32</v>
      </c>
      <c r="C12" s="27" t="s">
        <v>33</v>
      </c>
      <c r="D12" s="27" t="s">
        <v>15</v>
      </c>
      <c r="E12" s="28">
        <v>1</v>
      </c>
      <c r="F12" s="28">
        <f t="shared" si="0"/>
        <v>40</v>
      </c>
      <c r="G12" s="25">
        <f>2.4*1.4*380/2</f>
        <v>638.4</v>
      </c>
      <c r="H12" s="25">
        <f t="shared" si="1"/>
        <v>25536</v>
      </c>
      <c r="I12" s="37" t="s">
        <v>34</v>
      </c>
    </row>
    <row r="13" ht="33.75" spans="1:9">
      <c r="A13" s="22">
        <v>9</v>
      </c>
      <c r="B13" s="26" t="s">
        <v>35</v>
      </c>
      <c r="C13" s="27" t="s">
        <v>36</v>
      </c>
      <c r="D13" s="27" t="s">
        <v>15</v>
      </c>
      <c r="E13" s="28">
        <v>1</v>
      </c>
      <c r="F13" s="28">
        <v>1</v>
      </c>
      <c r="G13" s="25">
        <v>58000</v>
      </c>
      <c r="H13" s="25">
        <f t="shared" si="1"/>
        <v>58000</v>
      </c>
      <c r="I13" s="37" t="s">
        <v>25</v>
      </c>
    </row>
    <row r="14" customFormat="1" ht="27" customHeight="1" spans="1:9">
      <c r="A14" s="22">
        <v>10</v>
      </c>
      <c r="B14" s="26" t="s">
        <v>37</v>
      </c>
      <c r="C14" s="27"/>
      <c r="D14" s="27"/>
      <c r="E14" s="27"/>
      <c r="F14" s="27"/>
      <c r="G14" s="27" t="s">
        <v>38</v>
      </c>
      <c r="H14" s="28">
        <f>SUM(H5:H13)</f>
        <v>385445.6</v>
      </c>
      <c r="I14" s="38"/>
    </row>
    <row r="15" customFormat="1" ht="27" customHeight="1" spans="1:9">
      <c r="A15" s="22">
        <v>11</v>
      </c>
      <c r="B15" s="26" t="s">
        <v>39</v>
      </c>
      <c r="C15" s="27"/>
      <c r="D15" s="27"/>
      <c r="E15" s="27"/>
      <c r="F15" s="29">
        <v>0.0072</v>
      </c>
      <c r="G15" s="27"/>
      <c r="H15" s="28">
        <f>H14*F15</f>
        <v>2775.20832</v>
      </c>
      <c r="I15" s="38"/>
    </row>
    <row r="16" ht="27" customHeight="1" spans="1:9">
      <c r="A16" s="22">
        <v>12</v>
      </c>
      <c r="B16" s="26" t="s">
        <v>40</v>
      </c>
      <c r="C16" s="27"/>
      <c r="D16" s="27"/>
      <c r="E16" s="27"/>
      <c r="F16" s="29">
        <v>0.0075</v>
      </c>
      <c r="G16" s="27"/>
      <c r="H16" s="28">
        <f>H14*F16</f>
        <v>2890.842</v>
      </c>
      <c r="I16" s="38"/>
    </row>
    <row r="17" ht="27" customHeight="1" spans="1:9">
      <c r="A17" s="22">
        <v>13</v>
      </c>
      <c r="B17" s="26" t="s">
        <v>41</v>
      </c>
      <c r="C17" s="27"/>
      <c r="D17" s="27"/>
      <c r="E17" s="27"/>
      <c r="F17" s="29">
        <v>0.0075</v>
      </c>
      <c r="G17" s="27"/>
      <c r="H17" s="28">
        <f>H14*F17</f>
        <v>2890.842</v>
      </c>
      <c r="I17" s="38"/>
    </row>
    <row r="18" ht="27" customHeight="1" spans="1:9">
      <c r="A18" s="22">
        <v>14</v>
      </c>
      <c r="B18" s="26" t="s">
        <v>42</v>
      </c>
      <c r="C18" s="27"/>
      <c r="D18" s="27"/>
      <c r="E18" s="27"/>
      <c r="F18" s="29">
        <v>0.0335</v>
      </c>
      <c r="G18" s="27"/>
      <c r="H18" s="28">
        <f>H14*F18</f>
        <v>12912.4276</v>
      </c>
      <c r="I18" s="38"/>
    </row>
    <row r="19" ht="27" customHeight="1" spans="1:9">
      <c r="A19" s="22">
        <v>15</v>
      </c>
      <c r="B19" s="26" t="s">
        <v>43</v>
      </c>
      <c r="C19" s="27"/>
      <c r="D19" s="27"/>
      <c r="E19" s="27"/>
      <c r="F19" s="29">
        <v>0.058</v>
      </c>
      <c r="G19" s="27"/>
      <c r="H19" s="28">
        <f>H14*F19</f>
        <v>22355.8448</v>
      </c>
      <c r="I19" s="38"/>
    </row>
    <row r="20" ht="27" customHeight="1" spans="1:9">
      <c r="A20" s="22">
        <v>16</v>
      </c>
      <c r="B20" s="26" t="s">
        <v>44</v>
      </c>
      <c r="C20" s="27"/>
      <c r="D20" s="27"/>
      <c r="E20" s="27"/>
      <c r="F20" s="29">
        <v>0.0047</v>
      </c>
      <c r="G20" s="27"/>
      <c r="H20" s="28">
        <f>H14*F20</f>
        <v>1811.59432</v>
      </c>
      <c r="I20" s="38"/>
    </row>
    <row r="21" ht="27" customHeight="1" spans="1:9">
      <c r="A21" s="22">
        <v>17</v>
      </c>
      <c r="B21" s="26" t="s">
        <v>45</v>
      </c>
      <c r="C21" s="27"/>
      <c r="D21" s="27"/>
      <c r="E21" s="27"/>
      <c r="F21" s="29">
        <v>0.0152</v>
      </c>
      <c r="G21" s="27"/>
      <c r="H21" s="28">
        <f>H14*F21</f>
        <v>5858.77312</v>
      </c>
      <c r="I21" s="38"/>
    </row>
    <row r="22" ht="27" customHeight="1" spans="1:9">
      <c r="A22" s="22">
        <v>18</v>
      </c>
      <c r="B22" s="26"/>
      <c r="C22" s="27"/>
      <c r="D22" s="27"/>
      <c r="E22" s="27"/>
      <c r="F22" s="27"/>
      <c r="G22" s="27" t="s">
        <v>38</v>
      </c>
      <c r="H22" s="28">
        <f>SUM(H14:H21)</f>
        <v>436941.13216</v>
      </c>
      <c r="I22" s="38"/>
    </row>
    <row r="23" ht="27" customHeight="1" spans="1:9">
      <c r="A23" s="22">
        <v>19</v>
      </c>
      <c r="B23" s="26" t="s">
        <v>46</v>
      </c>
      <c r="C23" s="27" t="s">
        <v>37</v>
      </c>
      <c r="D23" s="27"/>
      <c r="E23" s="27"/>
      <c r="F23" s="30">
        <v>0.09</v>
      </c>
      <c r="G23" s="20"/>
      <c r="H23" s="21">
        <f>H22*F23</f>
        <v>39324.7018944</v>
      </c>
      <c r="I23" s="38"/>
    </row>
    <row r="24" ht="27" customHeight="1" spans="1:10">
      <c r="A24" s="31"/>
      <c r="B24" s="26" t="s">
        <v>47</v>
      </c>
      <c r="C24" s="27"/>
      <c r="D24" s="27"/>
      <c r="E24" s="27"/>
      <c r="F24" s="20"/>
      <c r="G24" s="20"/>
      <c r="H24" s="21">
        <f>H23+H22</f>
        <v>476265.8340544</v>
      </c>
      <c r="I24" s="38"/>
      <c r="J24" s="21"/>
    </row>
  </sheetData>
  <mergeCells count="8">
    <mergeCell ref="A1:I1"/>
    <mergeCell ref="A2:I2"/>
    <mergeCell ref="E3:F3"/>
    <mergeCell ref="G3:I3"/>
    <mergeCell ref="A3:A4"/>
    <mergeCell ref="B3:B4"/>
    <mergeCell ref="C3:C4"/>
    <mergeCell ref="D3:D4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2020103102</cp:lastModifiedBy>
  <dcterms:created xsi:type="dcterms:W3CDTF">2024-12-29T12:01:00Z</dcterms:created>
  <dcterms:modified xsi:type="dcterms:W3CDTF">2025-05-26T06:54:52Z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31D863A344074526B4F9AC6581AB454A_12</vt:lpwstr>
  </property>
</Properties>
</file>